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446" activeTab="1"/>
  </bookViews>
  <sheets>
    <sheet name="Fondo 2020" sheetId="1" r:id="rId1"/>
    <sheet name="Calcolo limite" sheetId="2" r:id="rId2"/>
    <sheet name="Foglio1" sheetId="3" r:id="rId3"/>
  </sheets>
  <definedNames>
    <definedName name="OLE_LINK2">NA()</definedName>
  </definedNames>
  <calcPr fullCalcOnLoad="1"/>
</workbook>
</file>

<file path=xl/sharedStrings.xml><?xml version="1.0" encoding="utf-8"?>
<sst xmlns="http://schemas.openxmlformats.org/spreadsheetml/2006/main" count="143" uniqueCount="103">
  <si>
    <t>FONDO DEL SALARIO ACCESSORIO DEL COMUNE DI __________________ - ANNO 2020</t>
  </si>
  <si>
    <t>FONTI DI FINANZIAMENTO STABILI</t>
  </si>
  <si>
    <t>IMPORTI</t>
  </si>
  <si>
    <r>
      <t xml:space="preserve">Art. 67 del CCNL del 21.05.2018 c. 1 </t>
    </r>
    <r>
      <rPr>
        <sz val="10"/>
        <color indexed="8"/>
        <rFont val="Calibri"/>
        <family val="2"/>
      </rPr>
      <t>Unico importo del fondo del salario accessorio consolidato all'anno 2017.</t>
    </r>
  </si>
  <si>
    <r>
      <t xml:space="preserve">Art. 67 del CCNL del 21.05.2018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</si>
  <si>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t xml:space="preserve">Art. 67 del CCNL del 21.05.2018 c. 2 lett. a) </t>
    </r>
    <r>
      <rPr>
        <sz val="10"/>
        <color indexed="8"/>
        <rFont val="Calibri"/>
        <family val="2"/>
      </rPr>
      <t>Incremento di 83,20 per unità di personale in servizio al 31.12.2015 a valere dall'anno 2019 (risorse non soggette al limite).</t>
    </r>
  </si>
  <si>
    <r>
      <t xml:space="preserve">Art. 67 del CCNL del 21.05.2018 c. 2 lett. b) </t>
    </r>
    <r>
      <rPr>
        <sz val="10"/>
        <color indexed="8"/>
        <rFont val="Calibri"/>
        <family val="2"/>
      </rPr>
      <t>Incrementi stipendiali differenziali previsti dall'art. 64 per il personale in servizio (risorse non soggette al limite).</t>
    </r>
  </si>
  <si>
    <r>
      <t>Art. 4 del CCNL 5/10/2001 c. 2</t>
    </r>
    <r>
      <rPr>
        <sz val="10"/>
        <color indexed="8"/>
        <rFont val="Calibri"/>
        <family val="2"/>
      </rPr>
      <t xml:space="preserve"> </t>
    </r>
    <r>
      <rPr>
        <b/>
        <sz val="10"/>
        <color indexed="8"/>
        <rFont val="Calibri"/>
        <family val="2"/>
      </rPr>
      <t>- art. 67 del CCNL del 21.05.2018 c. 2 lett. c)</t>
    </r>
    <r>
      <rPr>
        <sz val="10"/>
        <color indexed="8"/>
        <rFont val="Calibri"/>
        <family val="2"/>
      </rPr>
      <t xml:space="preserve"> Integrazione risorse dell’importo annuo della retribuzione individuale di anzianità e degli assegni ad personam in godimento da parte del personale comunque cessato dal servizio l'anno precedente (da inserire solo le nuove risorse che si liberano a partire dalle cessazioni verificatesi nell'anno precedente).</t>
    </r>
  </si>
  <si>
    <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</si>
  <si>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t xml:space="preserve">Art. 15 del CCNL 1/4/1999 c. 1 lett. l) - art. 67 del CCNL del 21.05.2018 c. 2 lett. e) </t>
    </r>
    <r>
      <rPr>
        <sz val="10"/>
        <color indexed="8"/>
        <rFont val="Calibri"/>
        <family val="2"/>
      </rPr>
      <t>Somme connesse al trattamento economico accessorio del personale trasferito agli enti del comparto a seguito processi di decentramento e delega di funzioni.</t>
    </r>
  </si>
  <si>
    <r>
      <t xml:space="preserve">Art. 15 del CCNL 1/4/1999 c. 1 lett. i) - art. 67 del CCNL del 21.05.2018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</si>
  <si>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14 del CCNL 1/4/1999 c. 3</t>
    </r>
    <r>
      <rPr>
        <sz val="10"/>
        <color indexed="8"/>
        <rFont val="Calibri"/>
        <family val="2"/>
      </rPr>
      <t xml:space="preserve"> </t>
    </r>
    <r>
      <rPr>
        <b/>
        <sz val="10"/>
        <color indexed="8"/>
        <rFont val="Calibri"/>
        <family val="2"/>
      </rPr>
      <t>- art. 67 del CCNL del 21.05.2018 c. 2 lett. g)</t>
    </r>
    <r>
      <rPr>
        <sz val="10"/>
        <color indexed="8"/>
        <rFont val="Calibri"/>
        <family val="2"/>
      </rPr>
      <t xml:space="preserve"> Riduzione stabile dello straordinario.</t>
    </r>
  </si>
  <si>
    <r>
      <t>Art. 15 del CCNL 1/4/199 c. 5 - art. 67 del CCNL del 21.05.2018 c. 2 lett. h)</t>
    </r>
    <r>
      <rPr>
        <sz val="10"/>
        <color indexed="8"/>
        <rFont val="Calibri"/>
        <family val="2"/>
      </rPr>
      <t xml:space="preserve"> Incrementi per gli effetti derivanti dall’incremento delle dotazioni organiche.</t>
    </r>
  </si>
  <si>
    <r>
      <t>Eventuale taglio del fondo storicizzato</t>
    </r>
    <r>
      <rPr>
        <sz val="10"/>
        <color indexed="8"/>
        <rFont val="Calibri"/>
        <family val="2"/>
      </rPr>
      <t xml:space="preserve"> - Art. 9 comma 2 bis D.L. n.78/2010 convertito in L.122/2010 Per il triennio 2011/2013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</si>
  <si>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r>
      <t>Eventuali riduzioni del fondo</t>
    </r>
    <r>
      <rPr>
        <sz val="10"/>
        <color indexed="8"/>
        <rFont val="Calibri"/>
        <family val="2"/>
      </rPr>
      <t xml:space="preserve"> per personale ATA, posizioni organizzative, processi di esternalizzazione o trasferimento di personale</t>
    </r>
  </si>
  <si>
    <r>
      <t xml:space="preserve">Art. 67 c. 1 CCNL 21.05.2018 </t>
    </r>
    <r>
      <rPr>
        <sz val="10"/>
        <color indexed="8"/>
        <rFont val="Calibri"/>
        <family val="2"/>
      </rPr>
      <t>decurtazione fondo posizioni organizzative e risultato per gli enti con la dirigenza.</t>
    </r>
  </si>
  <si>
    <r>
      <t xml:space="preserve">Art. 67 c. 1 CCNL 21.05.2018 </t>
    </r>
    <r>
      <rPr>
        <sz val="10"/>
        <color indexed="8"/>
        <rFont val="Calibri"/>
        <family val="2"/>
      </rPr>
      <t>decurtazione fondo alte professionalità e risultato per gli enti con la dirigenza.</t>
    </r>
  </si>
  <si>
    <t>SOMMA RISORSE STABILI</t>
  </si>
  <si>
    <t>FONTI DI FINANZIAMENTO VARIABILI SOGGETTE AL LIMITE</t>
  </si>
  <si>
    <r>
      <t>Art. 15 del CCNL 1\4/1999 c. 1 lett. d) - Art. 67 del CCNL del 21.05.2018 c. 3 lett. a)</t>
    </r>
    <r>
      <rPr>
        <sz val="10"/>
        <color indexed="8"/>
        <rFont val="Calibri"/>
        <family val="2"/>
      </rPr>
      <t xml:space="preserve"> Somme derivanti dall’attuazione dell’art. 43, L. 449/1997 (contratti di  sponsorizzazione – convenzioni – contributi dell’utenza già esistenti).</t>
    </r>
  </si>
  <si>
    <r>
      <t xml:space="preserve">Art. 4 del CCNL del 5/10/2001 c. 3), art. 15 c. 1 lett. k) CCNL 01.041999 - art. 67 del CCNL del 21.02.2018 c. 3 lett. c) </t>
    </r>
    <r>
      <rPr>
        <sz val="10"/>
        <rFont val="Calibri"/>
        <family val="2"/>
      </rPr>
      <t>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r>
  </si>
  <si>
    <r>
      <t>Art. 4 del CCNL 5/10/2001 c. 2</t>
    </r>
    <r>
      <rPr>
        <sz val="10"/>
        <color indexed="8"/>
        <rFont val="Calibri"/>
        <family val="2"/>
      </rPr>
      <t xml:space="preserve"> </t>
    </r>
    <r>
      <rPr>
        <b/>
        <sz val="10"/>
        <color indexed="8"/>
        <rFont val="Calibri"/>
        <family val="2"/>
      </rPr>
      <t>- art. 67 del CCNL del 21.05.2018 c. 3 lett. d)</t>
    </r>
    <r>
      <rPr>
        <sz val="10"/>
        <color indexed="8"/>
        <rFont val="Calibri"/>
        <family val="2"/>
      </rPr>
      <t xml:space="preserve"> Integrazione risorse dell’importo mensile residuo della retribuzione individuale di anzianità e degli assegni ad personam in godimento da parte del personale comunque cessato nell'anno in corso.</t>
    </r>
  </si>
  <si>
    <r>
      <t xml:space="preserve">Art. 54 CCNL 14/9/2000 - Art. 67 del CCNL del 21.05.2018 c. 3 lett. f) </t>
    </r>
    <r>
      <rPr>
        <sz val="10"/>
        <color indexed="8"/>
        <rFont val="Calibri"/>
        <family val="2"/>
      </rPr>
      <t>Quota parte rimborso spese per notificazione atti dell’amministrazione finanziaria (messi notificatori).</t>
    </r>
  </si>
  <si>
    <r>
      <t xml:space="preserve">Art. 67 del CCNL del 21.05.2018 c. 3 lett. g) </t>
    </r>
    <r>
      <rPr>
        <sz val="10"/>
        <color indexed="8"/>
        <rFont val="Calibri"/>
        <family val="2"/>
      </rPr>
      <t>Risorse destinate ai trattamenti accessori personale delle case da gioco.</t>
    </r>
  </si>
  <si>
    <r>
      <t>Art. 15 del CCNL 01.04.1999 c. 2 - art. 67 del CCNL del 21.05.2018 c. 3 lett. h)</t>
    </r>
    <r>
      <rPr>
        <sz val="10"/>
        <color indexed="8"/>
        <rFont val="Calibri"/>
        <family val="2"/>
      </rPr>
      <t xml:space="preserve"> In sede di contrattazione decentrata, verificata nel bilancio la capacità di spesa, una integrazione, dal 1/4/1999, delle risorse di cui al comma 1, fino all’1,2% su base annua, del monte salari dell’anno 1997, esclusa la quota  relativa alla dirigenza.</t>
    </r>
  </si>
  <si>
    <r>
      <t>Art. 15 CCNL 01.04.1999 c. 5 - art. 67 del CCNL del 21.02.2018 c. 3 lett. i)</t>
    </r>
    <r>
      <rPr>
        <sz val="10"/>
        <color indexed="8"/>
        <rFont val="Calibri"/>
        <family val="2"/>
      </rPr>
      <t xml:space="preserve"> Per il raggiungimento di obiettivi dell'ente anche di mantenimento.</t>
    </r>
  </si>
  <si>
    <r>
      <t xml:space="preserve">Art. 67 del CCNL del 21.05.2018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</si>
  <si>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t>SOMMA RISORSE VARIABILI SOGGETTE AL LIMITE</t>
  </si>
  <si>
    <t>ART. 23 C. DLGS 75/2017: CALCOLO DEL RISPETTO DEL LIMITE DEL SALARIO ACCESSORIO ANNO 2016</t>
  </si>
  <si>
    <t>Totale parziale risorse disponibili per il fondo anno corrente ai fini del confronto con il tetto complessivo del salario accessorio dell'anno 2016</t>
  </si>
  <si>
    <t>Art. 33 c. 2 del DL 34/2019 Eventuale decurtazione o integrazione annuale rispetto il tetto complessivo del salario accessorio dell'anno 2018</t>
  </si>
  <si>
    <t>FONTI DI FINANZIAMENTO VARIABILI NON SOGGETTE AL LIMITE</t>
  </si>
  <si>
    <r>
      <t>Art. 15 del CCNL 1/4/1999 c. 1 lett. d) - Art. 67 del CCNL del 21.05.2018 c. 3 lett. a)</t>
    </r>
    <r>
      <rPr>
        <sz val="10"/>
        <color indexed="8"/>
        <rFont val="Calibri"/>
        <family val="2"/>
      </rPr>
      <t xml:space="preserve"> Somme derivanti dall’attuazione dell’art. 43, L. 449/1997 (contratti di nuove sponsorizzazione – convenzioni – contributi dell’utenza).</t>
    </r>
  </si>
  <si>
    <r>
      <t>ART. 15 c. 1 lett. K), ART. 16, COMMI 4, 5 e 6 DL 98/2011 - Art. 67 del CCNL del 21.05.2018 c. 3 lett. b)</t>
    </r>
    <r>
      <rPr>
        <sz val="10"/>
        <color indexed="8"/>
        <rFont val="Calibri"/>
        <family val="2"/>
      </rPr>
      <t xml:space="preserve"> Piani di razionalizzazione e riqualificazione della spesa</t>
    </r>
  </si>
  <si>
    <r>
      <t xml:space="preserve">Art. 15 c.1 lett. k) CCNL 1998-2001 - art. 67 del CCNL del 21.05.2018 c. 3 lett. c) </t>
    </r>
    <r>
      <rPr>
        <sz val="10"/>
        <color indexed="8"/>
        <rFont val="Calibri"/>
        <family val="2"/>
      </rPr>
      <t>Incentivi per funzioni tecniche, art. 113 dlgs 50/2016, art. 76 dlgs 56/2017, per condono edilizio, per repressione illeciti edilizi, indennità centralinisti non vedenti.</t>
    </r>
  </si>
  <si>
    <r>
      <t>Art. 18 c. lett. h) e Art. 67 del CCNL del 21.05.2018 c. 3 lett. c)</t>
    </r>
    <r>
      <rPr>
        <sz val="10"/>
        <color indexed="8"/>
        <rFont val="Calibri"/>
        <family val="2"/>
      </rPr>
      <t xml:space="preserve"> Incentivi spese del giudizio</t>
    </r>
  </si>
  <si>
    <r>
      <t xml:space="preserve">Art. 15, comma 1, del CCNL 1/4/1999 lett. m) - Art. 67 del CCNL del 21.05.2018 c. 3 lett. e) </t>
    </r>
    <r>
      <rPr>
        <sz val="10"/>
        <color indexed="8"/>
        <rFont val="Calibri"/>
        <family val="2"/>
      </rPr>
      <t>Eventuali risparmi derivanti dalla applicazione della disciplina dello straordinario di cui all’art. 14.</t>
    </r>
  </si>
  <si>
    <r>
      <t>Art. 67 del CCNL del 21.05.2018 c. 3 lett. j)</t>
    </r>
    <r>
      <rPr>
        <sz val="10"/>
        <color indexed="8"/>
        <rFont val="Calibri"/>
        <family val="2"/>
      </rPr>
      <t xml:space="preserve"> Per le Regioni a statuto ordinario e Città Metropolitane ai sensi dell'art. 23 c. 4 del dlgs 75/2017 incremento percetuale dell'importo di cui all'art. 67 c. 1 e 2.</t>
    </r>
  </si>
  <si>
    <r>
      <t xml:space="preserve">Art. 17 c. 5 CCNL 1/4/1999 - Art. 68 c. 1 del CCNL 21.05.2018 </t>
    </r>
    <r>
      <rPr>
        <sz val="10"/>
        <color indexed="8"/>
        <rFont val="Calibri"/>
        <family val="2"/>
      </rPr>
      <t>Somme non utilizzate nell’esercizio precedente (di parte stabile)</t>
    </r>
  </si>
  <si>
    <r>
      <t xml:space="preserve">Legge 145 del 30.12.2018 c. 1091 </t>
    </r>
    <r>
      <rPr>
        <sz val="10"/>
        <color indexed="8"/>
        <rFont val="Calibri"/>
        <family val="2"/>
      </rPr>
      <t>Incentivi legati alla riscossione degli accertamenti IMU e TARI.</t>
    </r>
  </si>
  <si>
    <t>SOMMA RISORSE VARIABILI NON SOGGETTE AL LIMITE</t>
  </si>
  <si>
    <t>TOTALE RISORSE EFFETTIVAMENTE DISPONIBILI</t>
  </si>
  <si>
    <t>UTILIZZO RISORSE STABILI</t>
  </si>
  <si>
    <r>
      <t>Art. 17 c. 2 lett. b) - art. 68 c. 1 CCNL 21.05.2018</t>
    </r>
    <r>
      <rPr>
        <sz val="10"/>
        <color indexed="8"/>
        <rFont val="Calibri"/>
        <family val="2"/>
      </rPr>
      <t xml:space="preserve"> Fondo per Progressioni orizzontali.</t>
    </r>
  </si>
  <si>
    <r>
      <t>Art. 33 c. 4 lett. b) e c) CCNL 22/1/2004 - art. 68 c. 1 CCNL 21.05.2018</t>
    </r>
    <r>
      <rPr>
        <sz val="10"/>
        <color indexed="8"/>
        <rFont val="Calibri"/>
        <family val="2"/>
      </rPr>
      <t xml:space="preserve"> Indennità di comparto.</t>
    </r>
  </si>
  <si>
    <r>
      <t>Art. 31 c. 7 CCNL 14.09.2000, art. 6 CCNL 05.10.2001 - art. 68 c. 1 CCNL 21.05.2018</t>
    </r>
    <r>
      <rPr>
        <sz val="10"/>
        <color indexed="8"/>
        <rFont val="Calibri"/>
        <family val="2"/>
      </rPr>
      <t xml:space="preserve"> Incremento indennità personale educativo asili nido.</t>
    </r>
  </si>
  <si>
    <r>
      <t>Art. 37 c. 4 CCNL 06.07.1995 - art. 68 c. 1 CCNL 21.05.2018</t>
    </r>
    <r>
      <rPr>
        <sz val="10"/>
        <color indexed="8"/>
        <rFont val="Calibri"/>
        <family val="2"/>
      </rPr>
      <t xml:space="preserve"> Indennità ex VIII qualifica funzionale non titolare di posizione organizzativa.</t>
    </r>
  </si>
  <si>
    <t>SOMMA UTILIZZO RISORSE STABILI</t>
  </si>
  <si>
    <t>UTILIZZO RISORSE VARIABILI</t>
  </si>
  <si>
    <r>
      <t>Art. 68 c. 2lett. a) CCNL 21.05.2018</t>
    </r>
    <r>
      <rPr>
        <sz val="10"/>
        <color indexed="8"/>
        <rFont val="Calibri"/>
        <family val="2"/>
      </rPr>
      <t xml:space="preserve"> Premi collegati alla performance organizzativa.</t>
    </r>
  </si>
  <si>
    <r>
      <t>Art. 68 c. 2 lett. b) CCNL 21.05.2018</t>
    </r>
    <r>
      <rPr>
        <sz val="10"/>
        <color indexed="8"/>
        <rFont val="Calibri"/>
        <family val="2"/>
      </rPr>
      <t xml:space="preserve"> Premi collegati alla performance individuale e progetti.</t>
    </r>
  </si>
  <si>
    <r>
      <t>Art. 68 c. 2 lett. c) CCNL 21.05.2018</t>
    </r>
    <r>
      <rPr>
        <sz val="10"/>
        <color indexed="8"/>
        <rFont val="Calibri"/>
        <family val="2"/>
      </rPr>
      <t xml:space="preserve"> Indennità condizioni di lavoro, disagio.</t>
    </r>
  </si>
  <si>
    <r>
      <t>Art. 68 c. 2 lett. c) CCNL 21.05.2018</t>
    </r>
    <r>
      <rPr>
        <sz val="10"/>
        <color indexed="8"/>
        <rFont val="Calibri"/>
        <family val="2"/>
      </rPr>
      <t xml:space="preserve"> Indennità condizioni di lavoro, rischio.</t>
    </r>
  </si>
  <si>
    <r>
      <t>Art. 68 c. 2 lett. c) CCNL 21.05.2018</t>
    </r>
    <r>
      <rPr>
        <sz val="10"/>
        <color indexed="8"/>
        <rFont val="Calibri"/>
        <family val="2"/>
      </rPr>
      <t xml:space="preserve"> Indennità condizioni di lavoro, maneggio valori.</t>
    </r>
  </si>
  <si>
    <r>
      <t xml:space="preserve">Art. 68 c. 2 lett. d) CCNL 21.05.2018 </t>
    </r>
    <r>
      <rPr>
        <sz val="10"/>
        <color indexed="8"/>
        <rFont val="Calibri"/>
        <family val="2"/>
      </rPr>
      <t>Indennità di turno.</t>
    </r>
  </si>
  <si>
    <r>
      <t xml:space="preserve">Art. 68 c. 2 lett. d) CCNL 21.05.2018 </t>
    </r>
    <r>
      <rPr>
        <sz val="10"/>
        <color indexed="8"/>
        <rFont val="Calibri"/>
        <family val="2"/>
      </rPr>
      <t>Indennità di reperibilità.</t>
    </r>
  </si>
  <si>
    <r>
      <t xml:space="preserve">Art. 68 c. 2 lett. d) CCNL 21.05.2018 </t>
    </r>
    <r>
      <rPr>
        <sz val="10"/>
        <color indexed="8"/>
        <rFont val="Calibri"/>
        <family val="2"/>
      </rPr>
      <t>Indennità attività prestata in giorno festivo e maggiorazione oraria.</t>
    </r>
  </si>
  <si>
    <r>
      <t xml:space="preserve">Art. 68 c. 2 lett. e) CCNL 21.05.2018, art. 70 quinquies c. 1 </t>
    </r>
    <r>
      <rPr>
        <sz val="10"/>
        <color indexed="8"/>
        <rFont val="Calibri"/>
        <family val="2"/>
      </rPr>
      <t>Compensi per specifiche responsabilità categorie B, C e D</t>
    </r>
  </si>
  <si>
    <r>
      <t xml:space="preserve">Art. 68 c. 2 lett. e) CCNL 21.05.2018, art. 70-quinquies c. 2 </t>
    </r>
    <r>
      <rPr>
        <sz val="10"/>
        <color indexed="8"/>
        <rFont val="Calibri"/>
        <family val="2"/>
      </rPr>
      <t>Compensi per ufficiale stato civile e anagrafe, archivista informatico, addetti uffici relazioni con il pubblico, formatori professionali, servizi protezione civile, messi notificatori.</t>
    </r>
  </si>
  <si>
    <r>
      <t xml:space="preserve">Art. 68 c. 2 lett. f) CCNL 21.05.2018, art. 56-sexies </t>
    </r>
    <r>
      <rPr>
        <sz val="10"/>
        <color indexed="8"/>
        <rFont val="Calibri"/>
        <family val="2"/>
      </rPr>
      <t>Indennità di funzione categorie C e D</t>
    </r>
  </si>
  <si>
    <r>
      <t>Art. 68 c. 2 lett. g) CCNL 21.05.2018</t>
    </r>
    <r>
      <rPr>
        <sz val="10"/>
        <color indexed="8"/>
        <rFont val="Calibri"/>
        <family val="2"/>
      </rPr>
      <t xml:space="preserve"> Incentivazioni  per specifiche disposizioni di legge, incentivi per funzioni tecniche, art. 113 dlgs 50/2016, art. 76 dlgs 56/2017, per condono edilizio, per repressione illeciti edilizi, indennità centralinisti non vedenti.</t>
    </r>
  </si>
  <si>
    <r>
      <t>Art. 68 c. 2 lett. h) CCNL 21.05.2018</t>
    </r>
    <r>
      <rPr>
        <sz val="10"/>
        <color indexed="8"/>
        <rFont val="Calibri"/>
        <family val="2"/>
      </rPr>
      <t xml:space="preserve"> Compensi ai messi notificatori.</t>
    </r>
  </si>
  <si>
    <r>
      <t xml:space="preserve">Art. 68 c. 2 lett. i) CCNL 21.05.2018 </t>
    </r>
    <r>
      <rPr>
        <sz val="10"/>
        <color indexed="8"/>
        <rFont val="Calibri"/>
        <family val="2"/>
      </rPr>
      <t>Compensi al personale delle case da gioco.</t>
    </r>
  </si>
  <si>
    <r>
      <t>Art. 68 c. 2 lett. j) CCNL 21.05.2018</t>
    </r>
    <r>
      <rPr>
        <sz val="10"/>
        <color indexed="8"/>
        <rFont val="Calibri"/>
        <family val="2"/>
      </rPr>
      <t xml:space="preserve"> Progressioni economiche con decorrenza nell'anno di riferimento.</t>
    </r>
  </si>
  <si>
    <r>
      <t xml:space="preserve">Art. 68 c. 2 lette g) - </t>
    </r>
    <r>
      <rPr>
        <sz val="10"/>
        <color indexed="8"/>
        <rFont val="Calibri"/>
        <family val="2"/>
      </rPr>
      <t>ART. 18 c. 1 lett. h) CCNL 21.05.2018 Incentivi spese del giudizio e Art. 43, L. 449/1997 compensi censimento e ISTAT</t>
    </r>
  </si>
  <si>
    <r>
      <t>Art. 68 c. 2 lette f) e Art. 56-quinquies CCNL del 21.05.2018</t>
    </r>
    <r>
      <rPr>
        <sz val="10"/>
        <color indexed="8"/>
        <rFont val="Calibri"/>
        <family val="2"/>
      </rPr>
      <t xml:space="preserve"> - Indennità di servizio esterno</t>
    </r>
  </si>
  <si>
    <r>
      <t>Art. 68 c. 2 lette f) e Art. 56-sexies CCNL del 21.05.2018</t>
    </r>
    <r>
      <rPr>
        <sz val="10"/>
        <color indexed="8"/>
        <rFont val="Calibri"/>
        <family val="2"/>
      </rPr>
      <t xml:space="preserve"> - Indennità di funzione</t>
    </r>
  </si>
  <si>
    <t>SOMMA UTILIZZO RISORSE VARIABILI</t>
  </si>
  <si>
    <t>Verifica destinazione prevalente dei trattamenti economici all'art. 68 c. 3 riferito al c. 2 lett. a), b), c), d), e) e f)</t>
  </si>
  <si>
    <t>Verifica destinazione almeno del 30% dei trattamenti economici all'art. 68 c. 3 riferito al c. 2 lett. b)</t>
  </si>
  <si>
    <t>RIEPILOGO GENERALE</t>
  </si>
  <si>
    <t>TOTALE RISORSE DISPONIBILI</t>
  </si>
  <si>
    <t>TOTALE UTILIZZO</t>
  </si>
  <si>
    <t>DISPONIBILITA'</t>
  </si>
  <si>
    <t>RISORSE CHE NON TRANSITANO NEL FONDO</t>
  </si>
  <si>
    <t>Fondo lavoro straordinario  (ART. 14 CCNL 01.04.1999)</t>
  </si>
  <si>
    <t>Fondo posizioni organizzative e risultato</t>
  </si>
  <si>
    <t>Risorse accessorie per le assunzioni in deroga dl 135/2018 art. 11 c. 1 lett. b)</t>
  </si>
  <si>
    <t xml:space="preserve">    www.carmignaniconsulenza.com    </t>
  </si>
  <si>
    <t>Calcolo limite salario accessorio anno 2018</t>
  </si>
  <si>
    <t>fondo salario accessorio</t>
  </si>
  <si>
    <t>fondo posizioni organizzative</t>
  </si>
  <si>
    <t>posizione e risultato segretario</t>
  </si>
  <si>
    <t>fondo dirigenza</t>
  </si>
  <si>
    <t>totale indennità di vigilanza</t>
  </si>
  <si>
    <t>fondo straordinario</t>
  </si>
  <si>
    <t>eventuali altre voci accessorie</t>
  </si>
  <si>
    <t>ammontare salario accessorio anno 2018</t>
  </si>
  <si>
    <t>Calcolo limite salario accessorio anno corrente</t>
  </si>
  <si>
    <t>personale in servizio al 31.12.2018</t>
  </si>
  <si>
    <t>personale in servizio anno corrente alla data della determinazione del fondo</t>
  </si>
  <si>
    <t>differenza personale in servizio</t>
  </si>
  <si>
    <t>valore unitario medio salario accessorio anno 2018</t>
  </si>
  <si>
    <t>eventuale decurtazione o disponibilità sul fondo rispetto anno 2018</t>
  </si>
  <si>
    <t>nuovo limite parziale salario accessorio anno 2018</t>
  </si>
  <si>
    <t>fondo salario accessorio anno corrente</t>
  </si>
  <si>
    <t>ammontare parziale salario accessorio anno corrente</t>
  </si>
  <si>
    <t>limite salario accessorio anno 2016</t>
  </si>
  <si>
    <t>eventuale decurtazione o disponibilità sul fondo rispetto anno corrente</t>
  </si>
  <si>
    <t>totale teorico massimo salario accessorio anno corrente</t>
  </si>
  <si>
    <t>Allegato B</t>
  </si>
  <si>
    <t>fondo salario accessorio anno corrente *</t>
  </si>
  <si>
    <t>* IMPORTO FONDO ANNO 2021 PRESO A BASE DI CALCOLO AL NETTO DELLE VOCI NON SOGGETTE A VINCOLO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</si>
</sst>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410]\ * #,##0.00_-;\-[$€-410]\ * #,##0.00_-;_-[$€-410]\ * \-??_-;_-@_-"/>
    <numFmt numFmtId="171" formatCode="&quot; € &quot;#,##0.00\ ;&quot;-€ &quot;#,##0.00\ ;&quot; € -&quot;#\ ;@\ "/>
    <numFmt numFmtId="172" formatCode="_-&quot;€ &quot;* #,##0.00_-;&quot;-€ &quot;* #,##0.00_-;_-&quot;€ &quot;* \-??_-;_-@_-"/>
    <numFmt numFmtId="173" formatCode="_-* #,##0.00\ [$€-410]_-;\-* #,##0.00\ [$€-410]_-;_-* \-??\ [$€-410]_-;_-@_-"/>
    <numFmt numFmtId="174" formatCode="_-* #,##0.00_-;\-* #,##0.00_-;_-* \-??_-;_-@_-"/>
    <numFmt numFmtId="175" formatCode="_-* #,##0_-;\-* #,##0_-;_-* \-??_-;_-@_-"/>
    <numFmt numFmtId="176" formatCode="_-* #,##0.00&quot; €&quot;_-;\-* #,##0.00&quot; €&quot;_-;_-* \-??&quot; €&quot;_-;_-@_-"/>
    <numFmt numFmtId="177" formatCode="_-* #,##0.00\ _€_-;\-* #,##0.00\ _€_-;_-* &quot;-&quot;??\ _€_-;_-@_-"/>
  </numFmts>
  <fonts count="46">
    <font>
      <sz val="10"/>
      <name val="Arial"/>
      <family val="2"/>
    </font>
    <font>
      <sz val="11"/>
      <color indexed="8"/>
      <name val="Calibri"/>
      <family val="2"/>
    </font>
    <font>
      <sz val="10"/>
      <color indexed="8"/>
      <name val="Calibri"/>
      <family val="2"/>
    </font>
    <font>
      <b/>
      <sz val="10"/>
      <color indexed="8"/>
      <name val="Calibri"/>
      <family val="2"/>
    </font>
    <font>
      <sz val="10"/>
      <name val="Calibri"/>
      <family val="2"/>
    </font>
    <font>
      <b/>
      <sz val="10"/>
      <name val="Calibri"/>
      <family val="2"/>
    </font>
    <font>
      <b/>
      <i/>
      <sz val="10"/>
      <color indexed="8"/>
      <name val="Calibri"/>
      <family val="2"/>
    </font>
    <font>
      <i/>
      <sz val="10"/>
      <color indexed="8"/>
      <name val="Calibri"/>
      <family val="2"/>
    </font>
    <font>
      <i/>
      <u val="single"/>
      <sz val="10"/>
      <color indexed="30"/>
      <name val="Arial"/>
      <family val="2"/>
    </font>
    <font>
      <u val="single"/>
      <sz val="10"/>
      <color indexed="30"/>
      <name val="Arial"/>
      <family val="2"/>
    </font>
    <font>
      <b/>
      <sz val="10"/>
      <name val="Arial"/>
      <family val="2"/>
    </font>
    <font>
      <b/>
      <i/>
      <sz val="10"/>
      <name val="Arial"/>
      <family val="2"/>
    </font>
    <font>
      <b/>
      <i/>
      <sz val="11"/>
      <color indexed="8"/>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0"/>
        <bgColor indexed="64"/>
      </patternFill>
    </fill>
    <fill>
      <patternFill patternType="solid">
        <fgColor indexed="50"/>
        <bgColor indexed="64"/>
      </patternFill>
    </fill>
    <fill>
      <patternFill patternType="solid">
        <fgColor indexed="53"/>
        <bgColor indexed="64"/>
      </patternFill>
    </fill>
    <fill>
      <patternFill patternType="solid">
        <fgColor indexed="13"/>
        <bgColor indexed="64"/>
      </patternFill>
    </fill>
    <fill>
      <patternFill patternType="solid">
        <fgColor indexed="30"/>
        <bgColor indexed="64"/>
      </patternFill>
    </fill>
    <fill>
      <patternFill patternType="solid">
        <fgColor indexed="20"/>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0" borderId="0">
      <alignment/>
      <protection/>
    </xf>
    <xf numFmtId="0" fontId="34" fillId="28" borderId="1" applyNumberFormat="0" applyAlignment="0" applyProtection="0"/>
    <xf numFmtId="174"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1" fontId="1" fillId="0" borderId="0">
      <alignment/>
      <protection/>
    </xf>
    <xf numFmtId="168" fontId="0" fillId="0" borderId="0" applyFill="0" applyBorder="0" applyAlignment="0" applyProtection="0"/>
  </cellStyleXfs>
  <cellXfs count="78">
    <xf numFmtId="0" fontId="0" fillId="0" borderId="0" xfId="0" applyAlignment="1">
      <alignment/>
    </xf>
    <xf numFmtId="0" fontId="2" fillId="0" borderId="0" xfId="43" applyFont="1" applyFill="1" applyBorder="1" applyAlignment="1">
      <alignment horizontal="left" vertical="top" wrapText="1"/>
      <protection/>
    </xf>
    <xf numFmtId="170" fontId="2" fillId="0" borderId="0" xfId="43" applyNumberFormat="1" applyFont="1" applyFill="1" applyBorder="1" applyAlignment="1">
      <alignment horizontal="left" vertical="top" wrapText="1"/>
      <protection/>
    </xf>
    <xf numFmtId="0" fontId="3" fillId="0" borderId="10" xfId="43" applyFont="1" applyFill="1" applyBorder="1" applyAlignment="1" applyProtection="1">
      <alignment vertical="top" wrapText="1"/>
      <protection locked="0"/>
    </xf>
    <xf numFmtId="0" fontId="3" fillId="33" borderId="11" xfId="43" applyFont="1" applyFill="1" applyBorder="1" applyAlignment="1">
      <alignment horizontal="left" vertical="top" wrapText="1"/>
      <protection/>
    </xf>
    <xf numFmtId="170" fontId="3" fillId="33" borderId="11" xfId="43" applyNumberFormat="1" applyFont="1" applyFill="1" applyBorder="1" applyAlignment="1">
      <alignment horizontal="left" vertical="top" wrapText="1"/>
      <protection/>
    </xf>
    <xf numFmtId="0" fontId="3" fillId="0" borderId="11" xfId="43" applyFont="1" applyFill="1" applyBorder="1" applyAlignment="1">
      <alignment horizontal="left" vertical="top" wrapText="1"/>
      <protection/>
    </xf>
    <xf numFmtId="172" fontId="4" fillId="0" borderId="11" xfId="61" applyNumberFormat="1" applyFont="1" applyBorder="1" applyAlignment="1" applyProtection="1">
      <alignment horizontal="left" vertical="top" wrapText="1"/>
      <protection locked="0"/>
    </xf>
    <xf numFmtId="0" fontId="3" fillId="0" borderId="11" xfId="0" applyFont="1" applyBorder="1" applyAlignment="1">
      <alignment horizontal="left" vertical="top" wrapText="1"/>
    </xf>
    <xf numFmtId="171" fontId="1" fillId="0" borderId="0" xfId="61">
      <alignment/>
      <protection/>
    </xf>
    <xf numFmtId="170" fontId="3" fillId="33" borderId="11" xfId="61" applyNumberFormat="1" applyFont="1" applyFill="1" applyBorder="1" applyAlignment="1" applyProtection="1">
      <alignment horizontal="left" vertical="top" wrapText="1"/>
      <protection/>
    </xf>
    <xf numFmtId="4" fontId="3" fillId="0" borderId="0" xfId="43" applyNumberFormat="1" applyFont="1" applyFill="1" applyBorder="1" applyAlignment="1">
      <alignment horizontal="left" vertical="top" wrapText="1"/>
      <protection/>
    </xf>
    <xf numFmtId="173" fontId="2" fillId="0" borderId="0" xfId="43" applyNumberFormat="1" applyFont="1" applyFill="1" applyBorder="1" applyAlignment="1">
      <alignment horizontal="left" vertical="top" wrapText="1"/>
      <protection/>
    </xf>
    <xf numFmtId="0" fontId="3" fillId="34" borderId="11" xfId="43" applyFont="1" applyFill="1" applyBorder="1" applyAlignment="1">
      <alignment horizontal="left" vertical="top" wrapText="1"/>
      <protection/>
    </xf>
    <xf numFmtId="170" fontId="3" fillId="34" borderId="11" xfId="43" applyNumberFormat="1" applyFont="1" applyFill="1" applyBorder="1" applyAlignment="1">
      <alignment horizontal="left" vertical="top" wrapText="1"/>
      <protection/>
    </xf>
    <xf numFmtId="170" fontId="2" fillId="0" borderId="11" xfId="61" applyNumberFormat="1" applyFont="1" applyFill="1" applyBorder="1" applyAlignment="1" applyProtection="1">
      <alignment horizontal="left" vertical="top" wrapText="1"/>
      <protection locked="0"/>
    </xf>
    <xf numFmtId="0" fontId="5" fillId="0" borderId="11" xfId="43" applyFont="1" applyFill="1" applyBorder="1" applyAlignment="1">
      <alignment horizontal="left" vertical="top" wrapText="1"/>
      <protection/>
    </xf>
    <xf numFmtId="171" fontId="2" fillId="0" borderId="0" xfId="61" applyFont="1">
      <alignment/>
      <protection/>
    </xf>
    <xf numFmtId="0" fontId="3" fillId="0" borderId="12" xfId="43" applyFont="1" applyFill="1" applyBorder="1" applyAlignment="1">
      <alignment vertical="top" wrapText="1"/>
      <protection/>
    </xf>
    <xf numFmtId="0" fontId="2" fillId="0" borderId="13" xfId="43" applyFont="1" applyFill="1" applyBorder="1" applyAlignment="1">
      <alignment vertical="top" wrapText="1"/>
      <protection/>
    </xf>
    <xf numFmtId="0" fontId="3" fillId="0" borderId="0" xfId="43" applyFont="1" applyFill="1" applyBorder="1" applyAlignment="1">
      <alignment horizontal="left" vertical="top" wrapText="1"/>
      <protection/>
    </xf>
    <xf numFmtId="170" fontId="3" fillId="0" borderId="0" xfId="43" applyNumberFormat="1" applyFont="1" applyFill="1" applyBorder="1" applyAlignment="1">
      <alignment horizontal="left" vertical="top" wrapText="1"/>
      <protection/>
    </xf>
    <xf numFmtId="0" fontId="6" fillId="0" borderId="11" xfId="43" applyFont="1" applyFill="1" applyBorder="1" applyAlignment="1">
      <alignment horizontal="left" vertical="top" wrapText="1"/>
      <protection/>
    </xf>
    <xf numFmtId="170" fontId="6" fillId="0" borderId="11" xfId="43" applyNumberFormat="1" applyFont="1" applyFill="1" applyBorder="1" applyAlignment="1">
      <alignment horizontal="left" vertical="top" wrapText="1"/>
      <protection/>
    </xf>
    <xf numFmtId="0" fontId="7" fillId="0" borderId="11" xfId="43" applyFont="1" applyFill="1" applyBorder="1" applyAlignment="1">
      <alignment horizontal="left" vertical="top" wrapText="1"/>
      <protection/>
    </xf>
    <xf numFmtId="170" fontId="7" fillId="0" borderId="11" xfId="43" applyNumberFormat="1" applyFont="1" applyFill="1" applyBorder="1" applyAlignment="1">
      <alignment horizontal="left" vertical="top" wrapText="1"/>
      <protection/>
    </xf>
    <xf numFmtId="0" fontId="7" fillId="0" borderId="11" xfId="0" applyFont="1" applyBorder="1" applyAlignment="1">
      <alignment horizontal="left" vertical="top" wrapText="1"/>
    </xf>
    <xf numFmtId="0" fontId="3" fillId="0" borderId="0" xfId="0" applyFont="1" applyBorder="1" applyAlignment="1">
      <alignment horizontal="left" vertical="top" wrapText="1"/>
    </xf>
    <xf numFmtId="0" fontId="3" fillId="35" borderId="11" xfId="43" applyFont="1" applyFill="1" applyBorder="1" applyAlignment="1">
      <alignment horizontal="left" vertical="top" wrapText="1"/>
      <protection/>
    </xf>
    <xf numFmtId="170" fontId="3" fillId="35" borderId="11" xfId="43" applyNumberFormat="1" applyFont="1" applyFill="1" applyBorder="1" applyAlignment="1">
      <alignment horizontal="left" vertical="top" wrapText="1"/>
      <protection/>
    </xf>
    <xf numFmtId="170" fontId="2" fillId="0" borderId="11" xfId="43" applyNumberFormat="1" applyFont="1" applyFill="1" applyBorder="1" applyAlignment="1" applyProtection="1">
      <alignment horizontal="left" vertical="top" wrapText="1"/>
      <protection locked="0"/>
    </xf>
    <xf numFmtId="170" fontId="2" fillId="0" borderId="11" xfId="61" applyNumberFormat="1" applyFont="1" applyBorder="1" applyAlignment="1" applyProtection="1">
      <alignment horizontal="left" vertical="top" wrapText="1"/>
      <protection locked="0"/>
    </xf>
    <xf numFmtId="0" fontId="3" fillId="36" borderId="11" xfId="0" applyFont="1" applyFill="1" applyBorder="1" applyAlignment="1">
      <alignment horizontal="left" vertical="top" wrapText="1"/>
    </xf>
    <xf numFmtId="170" fontId="3" fillId="36" borderId="11" xfId="43" applyNumberFormat="1" applyFont="1" applyFill="1" applyBorder="1" applyAlignment="1">
      <alignment horizontal="left" vertical="top" wrapText="1"/>
      <protection/>
    </xf>
    <xf numFmtId="0" fontId="3" fillId="37" borderId="11" xfId="43" applyFont="1" applyFill="1" applyBorder="1" applyAlignment="1">
      <alignment horizontal="left" vertical="top" wrapText="1"/>
      <protection/>
    </xf>
    <xf numFmtId="170" fontId="3" fillId="37" borderId="11" xfId="43" applyNumberFormat="1" applyFont="1" applyFill="1" applyBorder="1" applyAlignment="1">
      <alignment horizontal="left" vertical="top" wrapText="1"/>
      <protection/>
    </xf>
    <xf numFmtId="171" fontId="2" fillId="0" borderId="0" xfId="43" applyNumberFormat="1" applyFont="1" applyFill="1" applyBorder="1" applyAlignment="1">
      <alignment horizontal="left" vertical="top" wrapText="1"/>
      <protection/>
    </xf>
    <xf numFmtId="170" fontId="3" fillId="37" borderId="11" xfId="61" applyNumberFormat="1" applyFont="1" applyFill="1" applyBorder="1" applyAlignment="1" applyProtection="1">
      <alignment horizontal="left" vertical="top" wrapText="1"/>
      <protection/>
    </xf>
    <xf numFmtId="0" fontId="3" fillId="38" borderId="11" xfId="43" applyFont="1" applyFill="1" applyBorder="1" applyAlignment="1">
      <alignment horizontal="left" vertical="top" wrapText="1"/>
      <protection/>
    </xf>
    <xf numFmtId="170" fontId="3" fillId="38" borderId="11" xfId="43" applyNumberFormat="1" applyFont="1" applyFill="1" applyBorder="1" applyAlignment="1">
      <alignment horizontal="left" vertical="top" wrapText="1"/>
      <protection/>
    </xf>
    <xf numFmtId="0" fontId="4" fillId="0" borderId="0" xfId="0" applyFont="1" applyAlignment="1">
      <alignment horizontal="left" vertical="top" wrapText="1"/>
    </xf>
    <xf numFmtId="175" fontId="0" fillId="0" borderId="0" xfId="45" applyNumberFormat="1" applyFill="1" applyBorder="1" applyAlignment="1" applyProtection="1">
      <alignment horizontal="left" vertical="top" wrapText="1"/>
      <protection/>
    </xf>
    <xf numFmtId="175" fontId="2" fillId="0" borderId="0" xfId="43" applyNumberFormat="1" applyFont="1" applyFill="1" applyBorder="1" applyAlignment="1">
      <alignment horizontal="left" vertical="top" wrapText="1"/>
      <protection/>
    </xf>
    <xf numFmtId="0" fontId="3" fillId="0" borderId="12" xfId="0" applyFont="1" applyBorder="1" applyAlignment="1">
      <alignment horizontal="left" vertical="top" wrapText="1"/>
    </xf>
    <xf numFmtId="170" fontId="3" fillId="38" borderId="11" xfId="61" applyNumberFormat="1" applyFont="1" applyFill="1" applyBorder="1" applyAlignment="1" applyProtection="1">
      <alignment horizontal="left" vertical="top" wrapText="1"/>
      <protection/>
    </xf>
    <xf numFmtId="0" fontId="2" fillId="0" borderId="11" xfId="43" applyFont="1" applyFill="1" applyBorder="1" applyAlignment="1">
      <alignment horizontal="left" vertical="top" wrapText="1"/>
      <protection/>
    </xf>
    <xf numFmtId="10" fontId="4" fillId="0" borderId="11" xfId="50" applyNumberFormat="1" applyFont="1" applyFill="1" applyBorder="1" applyAlignment="1" applyProtection="1">
      <alignment horizontal="right" vertical="top" wrapText="1"/>
      <protection/>
    </xf>
    <xf numFmtId="0" fontId="3" fillId="39" borderId="11" xfId="43" applyFont="1" applyFill="1" applyBorder="1" applyAlignment="1">
      <alignment horizontal="left" vertical="top" wrapText="1"/>
      <protection/>
    </xf>
    <xf numFmtId="170" fontId="3" fillId="39" borderId="11" xfId="43" applyNumberFormat="1" applyFont="1" applyFill="1" applyBorder="1" applyAlignment="1">
      <alignment horizontal="left" vertical="top" wrapText="1"/>
      <protection/>
    </xf>
    <xf numFmtId="170" fontId="3" fillId="0" borderId="11" xfId="61" applyNumberFormat="1" applyFont="1" applyFill="1" applyBorder="1" applyAlignment="1" applyProtection="1">
      <alignment horizontal="left" vertical="top" wrapText="1"/>
      <protection/>
    </xf>
    <xf numFmtId="176" fontId="2" fillId="0" borderId="0" xfId="43" applyNumberFormat="1" applyFont="1" applyFill="1" applyBorder="1" applyAlignment="1">
      <alignment horizontal="left" vertical="top" wrapText="1"/>
      <protection/>
    </xf>
    <xf numFmtId="170" fontId="3" fillId="39" borderId="11" xfId="61" applyNumberFormat="1" applyFont="1" applyFill="1" applyBorder="1" applyAlignment="1" applyProtection="1">
      <alignment horizontal="left" vertical="top" wrapText="1"/>
      <protection/>
    </xf>
    <xf numFmtId="0" fontId="6" fillId="0" borderId="14" xfId="43" applyFont="1" applyFill="1" applyBorder="1" applyAlignment="1">
      <alignment vertical="top" wrapText="1"/>
      <protection/>
    </xf>
    <xf numFmtId="170" fontId="7" fillId="0" borderId="11" xfId="61" applyNumberFormat="1" applyFont="1" applyFill="1" applyBorder="1" applyAlignment="1" applyProtection="1">
      <alignment horizontal="left" vertical="top" wrapText="1"/>
      <protection locked="0"/>
    </xf>
    <xf numFmtId="171" fontId="2" fillId="0" borderId="0" xfId="61" applyFont="1" applyFill="1" applyBorder="1" applyAlignment="1" applyProtection="1">
      <alignment horizontal="left" vertical="top" wrapText="1"/>
      <protection/>
    </xf>
    <xf numFmtId="170" fontId="8" fillId="0" borderId="0" xfId="36" applyNumberFormat="1" applyFont="1" applyFill="1" applyBorder="1" applyAlignment="1" applyProtection="1">
      <alignment horizontal="left" vertical="top" wrapText="1"/>
      <protection/>
    </xf>
    <xf numFmtId="0" fontId="0" fillId="0" borderId="0" xfId="0" applyAlignment="1">
      <alignment horizontal="left" vertical="top"/>
    </xf>
    <xf numFmtId="0" fontId="0" fillId="0" borderId="11" xfId="0" applyFont="1" applyBorder="1" applyAlignment="1">
      <alignment vertical="top"/>
    </xf>
    <xf numFmtId="171" fontId="1" fillId="0" borderId="11" xfId="61" applyBorder="1" applyProtection="1">
      <alignment/>
      <protection locked="0"/>
    </xf>
    <xf numFmtId="14" fontId="0" fillId="0" borderId="11" xfId="0" applyNumberFormat="1" applyFont="1" applyBorder="1" applyAlignment="1">
      <alignment vertical="top"/>
    </xf>
    <xf numFmtId="170" fontId="11" fillId="0" borderId="11" xfId="0" applyNumberFormat="1" applyFont="1" applyBorder="1" applyAlignment="1">
      <alignment vertical="top"/>
    </xf>
    <xf numFmtId="171" fontId="1" fillId="0" borderId="11" xfId="61" applyBorder="1">
      <alignment/>
      <protection/>
    </xf>
    <xf numFmtId="0" fontId="0" fillId="0" borderId="11" xfId="0" applyBorder="1" applyAlignment="1">
      <alignment horizontal="left" vertical="top"/>
    </xf>
    <xf numFmtId="170" fontId="0" fillId="0" borderId="11" xfId="0" applyNumberFormat="1" applyFont="1" applyBorder="1" applyAlignment="1">
      <alignment horizontal="left" vertical="top"/>
    </xf>
    <xf numFmtId="174" fontId="0" fillId="0" borderId="11" xfId="45" applyFont="1" applyFill="1" applyBorder="1" applyAlignment="1" applyProtection="1">
      <alignment horizontal="left" vertical="top"/>
      <protection locked="0"/>
    </xf>
    <xf numFmtId="174" fontId="0" fillId="0" borderId="11" xfId="45" applyFont="1" applyFill="1" applyBorder="1" applyAlignment="1" applyProtection="1">
      <alignment horizontal="left" vertical="top"/>
      <protection/>
    </xf>
    <xf numFmtId="171" fontId="1" fillId="0" borderId="11" xfId="61" applyBorder="1" applyProtection="1">
      <alignment/>
      <protection/>
    </xf>
    <xf numFmtId="0" fontId="0" fillId="0" borderId="11" xfId="0" applyFont="1" applyBorder="1" applyAlignment="1">
      <alignment horizontal="left" vertical="top"/>
    </xf>
    <xf numFmtId="0" fontId="11" fillId="0" borderId="11" xfId="0" applyFont="1" applyBorder="1" applyAlignment="1">
      <alignment vertical="top"/>
    </xf>
    <xf numFmtId="171" fontId="12" fillId="0" borderId="11" xfId="61" applyFont="1" applyBorder="1" applyProtection="1">
      <alignment/>
      <protection/>
    </xf>
    <xf numFmtId="176" fontId="0" fillId="0" borderId="0" xfId="0" applyNumberFormat="1" applyAlignment="1">
      <alignment horizontal="left" vertical="top"/>
    </xf>
    <xf numFmtId="171" fontId="12" fillId="0" borderId="11" xfId="61" applyFont="1" applyBorder="1" applyProtection="1">
      <alignment/>
      <protection locked="0"/>
    </xf>
    <xf numFmtId="0" fontId="10" fillId="0" borderId="11" xfId="0" applyFont="1" applyBorder="1" applyAlignment="1">
      <alignment horizontal="left" vertical="top"/>
    </xf>
    <xf numFmtId="171" fontId="13" fillId="0" borderId="11" xfId="61" applyFont="1" applyBorder="1" applyProtection="1">
      <alignment/>
      <protection/>
    </xf>
    <xf numFmtId="0" fontId="10" fillId="0" borderId="0" xfId="0" applyFont="1" applyAlignment="1">
      <alignment horizontal="right"/>
    </xf>
    <xf numFmtId="0" fontId="0" fillId="0" borderId="0" xfId="0" applyAlignment="1">
      <alignment wrapText="1"/>
    </xf>
    <xf numFmtId="0" fontId="3" fillId="0" borderId="0" xfId="43" applyFont="1" applyFill="1" applyBorder="1" applyAlignment="1" applyProtection="1">
      <alignment horizontal="center" vertical="top" wrapText="1"/>
      <protection locked="0"/>
    </xf>
    <xf numFmtId="0" fontId="10" fillId="0" borderId="11" xfId="0" applyFont="1" applyBorder="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 Built-in Normal"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mignaniconsulenza.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0"/>
  <sheetViews>
    <sheetView zoomScale="115" zoomScaleNormal="115" zoomScalePageLayoutView="0" workbookViewId="0" topLeftCell="A76">
      <selection activeCell="B32" sqref="B32"/>
    </sheetView>
  </sheetViews>
  <sheetFormatPr defaultColWidth="13.57421875" defaultRowHeight="12.75"/>
  <cols>
    <col min="1" max="1" width="85.7109375" style="1" customWidth="1"/>
    <col min="2" max="2" width="13.7109375" style="2" customWidth="1"/>
    <col min="3" max="3" width="12.140625" style="1" customWidth="1"/>
    <col min="4" max="16384" width="13.57421875" style="1" customWidth="1"/>
  </cols>
  <sheetData>
    <row r="1" spans="1:2" ht="13.5" customHeight="1">
      <c r="A1" s="76" t="s">
        <v>0</v>
      </c>
      <c r="B1" s="76"/>
    </row>
    <row r="2" spans="1:2" ht="12.75">
      <c r="A2" s="3"/>
      <c r="B2" s="3"/>
    </row>
    <row r="3" spans="1:2" ht="12.75">
      <c r="A3" s="4" t="s">
        <v>1</v>
      </c>
      <c r="B3" s="5" t="s">
        <v>2</v>
      </c>
    </row>
    <row r="4" spans="1:2" ht="25.5">
      <c r="A4" s="6" t="s">
        <v>3</v>
      </c>
      <c r="B4" s="7"/>
    </row>
    <row r="5" spans="1:2" ht="38.25">
      <c r="A5" s="6" t="s">
        <v>4</v>
      </c>
      <c r="B5" s="7">
        <v>0</v>
      </c>
    </row>
    <row r="6" spans="1:2" ht="25.5">
      <c r="A6" s="6" t="s">
        <v>5</v>
      </c>
      <c r="B6" s="7"/>
    </row>
    <row r="7" spans="1:2" ht="25.5">
      <c r="A7" s="6" t="s">
        <v>6</v>
      </c>
      <c r="B7" s="7"/>
    </row>
    <row r="8" spans="1:4" ht="51">
      <c r="A8" s="8" t="s">
        <v>7</v>
      </c>
      <c r="B8" s="7"/>
      <c r="D8" s="9"/>
    </row>
    <row r="9" spans="1:2" ht="25.5">
      <c r="A9" s="8" t="s">
        <v>8</v>
      </c>
      <c r="B9" s="7">
        <v>0</v>
      </c>
    </row>
    <row r="10" spans="1:2" ht="38.25">
      <c r="A10" s="6" t="s">
        <v>9</v>
      </c>
      <c r="B10" s="7">
        <v>0</v>
      </c>
    </row>
    <row r="11" spans="1:2" ht="51">
      <c r="A11" s="6" t="s">
        <v>10</v>
      </c>
      <c r="B11" s="7">
        <v>0</v>
      </c>
    </row>
    <row r="12" spans="1:2" ht="25.5">
      <c r="A12" s="6" t="s">
        <v>11</v>
      </c>
      <c r="B12" s="7">
        <v>0</v>
      </c>
    </row>
    <row r="13" spans="1:2" ht="25.5">
      <c r="A13" s="6" t="s">
        <v>12</v>
      </c>
      <c r="B13" s="7">
        <v>0</v>
      </c>
    </row>
    <row r="14" spans="1:2" ht="63.75">
      <c r="A14" s="8" t="s">
        <v>13</v>
      </c>
      <c r="B14" s="7"/>
    </row>
    <row r="15" spans="1:2" ht="25.5">
      <c r="A15" s="6" t="s">
        <v>14</v>
      </c>
      <c r="B15" s="7"/>
    </row>
    <row r="16" spans="1:2" ht="15.75" customHeight="1">
      <c r="A16" s="6" t="s">
        <v>15</v>
      </c>
      <c r="B16" s="7">
        <v>0</v>
      </c>
    </row>
    <row r="17" spans="1:2" ht="25.5">
      <c r="A17" s="6" t="s">
        <v>16</v>
      </c>
      <c r="B17" s="7">
        <v>0</v>
      </c>
    </row>
    <row r="18" spans="1:4" ht="12.75">
      <c r="A18" s="4" t="s">
        <v>17</v>
      </c>
      <c r="B18" s="10">
        <f>SUM(B4:B13)-B14-B15-B16-B17</f>
        <v>0</v>
      </c>
      <c r="C18" s="11"/>
      <c r="D18" s="12"/>
    </row>
    <row r="19" spans="2:3" ht="12.75">
      <c r="B19" s="1"/>
      <c r="C19" s="11"/>
    </row>
    <row r="20" spans="1:2" ht="12.75">
      <c r="A20" s="13" t="s">
        <v>18</v>
      </c>
      <c r="B20" s="14" t="s">
        <v>2</v>
      </c>
    </row>
    <row r="21" spans="1:2" ht="38.25">
      <c r="A21" s="6" t="s">
        <v>19</v>
      </c>
      <c r="B21" s="15">
        <v>0</v>
      </c>
    </row>
    <row r="22" spans="1:2" ht="57" customHeight="1">
      <c r="A22" s="16" t="s">
        <v>20</v>
      </c>
      <c r="B22" s="7">
        <v>0</v>
      </c>
    </row>
    <row r="23" spans="1:2" ht="38.25">
      <c r="A23" s="8" t="s">
        <v>21</v>
      </c>
      <c r="B23" s="15">
        <v>0</v>
      </c>
    </row>
    <row r="24" spans="1:2" ht="25.5">
      <c r="A24" s="6" t="s">
        <v>22</v>
      </c>
      <c r="B24" s="15">
        <v>0</v>
      </c>
    </row>
    <row r="25" spans="1:2" ht="25.5">
      <c r="A25" s="6" t="s">
        <v>23</v>
      </c>
      <c r="B25" s="15">
        <v>0</v>
      </c>
    </row>
    <row r="26" spans="1:4" ht="51">
      <c r="A26" s="6" t="s">
        <v>24</v>
      </c>
      <c r="B26" s="7">
        <v>0</v>
      </c>
      <c r="D26" s="17"/>
    </row>
    <row r="27" spans="1:3" ht="25.5">
      <c r="A27" s="18" t="s">
        <v>25</v>
      </c>
      <c r="B27" s="7">
        <v>0</v>
      </c>
      <c r="C27" s="19"/>
    </row>
    <row r="28" spans="1:2" ht="38.25">
      <c r="A28" s="6" t="s">
        <v>26</v>
      </c>
      <c r="B28" s="15">
        <v>0</v>
      </c>
    </row>
    <row r="29" spans="1:2" ht="12.75">
      <c r="A29" s="13" t="s">
        <v>27</v>
      </c>
      <c r="B29" s="14">
        <f>SUM(B21:B28)</f>
        <v>0</v>
      </c>
    </row>
    <row r="30" spans="1:2" ht="12.75">
      <c r="A30" s="20"/>
      <c r="B30" s="21"/>
    </row>
    <row r="31" spans="1:2" ht="12.75">
      <c r="A31" s="22" t="s">
        <v>28</v>
      </c>
      <c r="B31" s="23" t="s">
        <v>2</v>
      </c>
    </row>
    <row r="32" spans="1:2" ht="25.5">
      <c r="A32" s="24" t="s">
        <v>29</v>
      </c>
      <c r="B32" s="25">
        <f>B18-B6-B7-B12+B29</f>
        <v>0</v>
      </c>
    </row>
    <row r="33" spans="1:2" ht="25.5">
      <c r="A33" s="26" t="s">
        <v>30</v>
      </c>
      <c r="B33" s="25">
        <f>'Calcolo limite'!B27</f>
        <v>0</v>
      </c>
    </row>
    <row r="34" spans="1:2" ht="12.75">
      <c r="A34" s="27"/>
      <c r="B34" s="21"/>
    </row>
    <row r="35" spans="1:2" ht="12.75">
      <c r="A35" s="28" t="s">
        <v>31</v>
      </c>
      <c r="B35" s="29" t="s">
        <v>2</v>
      </c>
    </row>
    <row r="36" spans="1:4" ht="43.5" customHeight="1">
      <c r="A36" s="6" t="s">
        <v>32</v>
      </c>
      <c r="B36" s="15">
        <v>0</v>
      </c>
      <c r="D36" s="9"/>
    </row>
    <row r="37" spans="1:4" ht="25.5">
      <c r="A37" s="6" t="s">
        <v>33</v>
      </c>
      <c r="B37" s="30">
        <v>0</v>
      </c>
      <c r="D37" s="9"/>
    </row>
    <row r="38" spans="1:4" ht="41.25" customHeight="1">
      <c r="A38" s="6" t="s">
        <v>34</v>
      </c>
      <c r="B38" s="31">
        <v>0</v>
      </c>
      <c r="D38" s="9"/>
    </row>
    <row r="39" spans="1:4" ht="15">
      <c r="A39" s="6" t="s">
        <v>35</v>
      </c>
      <c r="B39" s="15">
        <v>0</v>
      </c>
      <c r="D39" s="9"/>
    </row>
    <row r="40" spans="1:2" ht="25.5">
      <c r="A40" s="6" t="s">
        <v>36</v>
      </c>
      <c r="B40" s="15">
        <v>0</v>
      </c>
    </row>
    <row r="41" spans="1:2" ht="25.5">
      <c r="A41" s="6" t="s">
        <v>37</v>
      </c>
      <c r="B41" s="30">
        <v>0</v>
      </c>
    </row>
    <row r="42" spans="1:2" ht="25.5">
      <c r="A42" s="6" t="s">
        <v>38</v>
      </c>
      <c r="B42" s="15"/>
    </row>
    <row r="43" spans="1:2" ht="12.75">
      <c r="A43" s="6" t="s">
        <v>39</v>
      </c>
      <c r="B43" s="15">
        <v>0</v>
      </c>
    </row>
    <row r="44" spans="1:2" ht="12.75">
      <c r="A44" s="28" t="s">
        <v>40</v>
      </c>
      <c r="B44" s="29">
        <f>SUM(B36:B43)</f>
        <v>0</v>
      </c>
    </row>
    <row r="46" spans="1:2" ht="12.75">
      <c r="A46" s="32" t="s">
        <v>41</v>
      </c>
      <c r="B46" s="33">
        <f>B18+B29+B33+B44</f>
        <v>0</v>
      </c>
    </row>
    <row r="48" spans="1:2" ht="12.75">
      <c r="A48" s="34" t="s">
        <v>42</v>
      </c>
      <c r="B48" s="35" t="s">
        <v>2</v>
      </c>
    </row>
    <row r="49" spans="1:4" ht="15">
      <c r="A49" s="6" t="s">
        <v>43</v>
      </c>
      <c r="B49" s="30">
        <v>0</v>
      </c>
      <c r="D49" s="9"/>
    </row>
    <row r="50" spans="1:4" ht="15">
      <c r="A50" s="6" t="s">
        <v>44</v>
      </c>
      <c r="B50" s="30">
        <v>0</v>
      </c>
      <c r="D50" s="9"/>
    </row>
    <row r="51" spans="1:4" ht="25.5">
      <c r="A51" s="6" t="s">
        <v>45</v>
      </c>
      <c r="B51" s="15">
        <v>0</v>
      </c>
      <c r="D51" s="9"/>
    </row>
    <row r="52" spans="1:4" ht="25.5">
      <c r="A52" s="6" t="s">
        <v>46</v>
      </c>
      <c r="B52" s="15">
        <v>0</v>
      </c>
      <c r="D52" s="36"/>
    </row>
    <row r="53" spans="1:2" ht="12.75">
      <c r="A53" s="34" t="s">
        <v>47</v>
      </c>
      <c r="B53" s="37">
        <f>SUM(B49:B52)</f>
        <v>0</v>
      </c>
    </row>
    <row r="55" spans="1:2" ht="12.75">
      <c r="A55" s="38" t="s">
        <v>48</v>
      </c>
      <c r="B55" s="39" t="s">
        <v>2</v>
      </c>
    </row>
    <row r="56" spans="1:2" ht="12.75">
      <c r="A56" s="8" t="s">
        <v>49</v>
      </c>
      <c r="B56" s="15">
        <v>0</v>
      </c>
    </row>
    <row r="57" spans="1:4" ht="15">
      <c r="A57" s="8" t="s">
        <v>50</v>
      </c>
      <c r="B57" s="15">
        <v>0</v>
      </c>
      <c r="C57" s="40"/>
      <c r="D57" s="9"/>
    </row>
    <row r="58" spans="1:4" ht="15">
      <c r="A58" s="8" t="s">
        <v>51</v>
      </c>
      <c r="B58" s="15">
        <v>0</v>
      </c>
      <c r="C58" s="40"/>
      <c r="D58" s="9"/>
    </row>
    <row r="59" spans="1:6" ht="15">
      <c r="A59" s="8" t="s">
        <v>52</v>
      </c>
      <c r="B59" s="15">
        <v>0</v>
      </c>
      <c r="C59" s="40"/>
      <c r="D59" s="9"/>
      <c r="E59" s="41"/>
      <c r="F59" s="42"/>
    </row>
    <row r="60" spans="1:4" ht="15">
      <c r="A60" s="8" t="s">
        <v>53</v>
      </c>
      <c r="B60" s="15">
        <v>0</v>
      </c>
      <c r="C60" s="40"/>
      <c r="D60" s="9"/>
    </row>
    <row r="61" spans="1:3" ht="12.75">
      <c r="A61" s="8" t="s">
        <v>54</v>
      </c>
      <c r="B61" s="15">
        <v>0</v>
      </c>
      <c r="C61" s="40"/>
    </row>
    <row r="62" spans="1:3" ht="12.75">
      <c r="A62" s="8" t="s">
        <v>55</v>
      </c>
      <c r="B62" s="15">
        <v>0</v>
      </c>
      <c r="C62" s="40"/>
    </row>
    <row r="63" spans="1:3" ht="12.75">
      <c r="A63" s="8" t="s">
        <v>56</v>
      </c>
      <c r="B63" s="15">
        <v>0</v>
      </c>
      <c r="C63" s="40"/>
    </row>
    <row r="64" spans="1:3" ht="25.5">
      <c r="A64" s="8" t="s">
        <v>57</v>
      </c>
      <c r="B64" s="15">
        <v>0</v>
      </c>
      <c r="C64" s="40"/>
    </row>
    <row r="65" spans="1:3" ht="38.25">
      <c r="A65" s="8" t="s">
        <v>58</v>
      </c>
      <c r="B65" s="15">
        <v>0</v>
      </c>
      <c r="C65" s="40"/>
    </row>
    <row r="66" spans="1:4" ht="15">
      <c r="A66" s="8" t="s">
        <v>59</v>
      </c>
      <c r="B66" s="15">
        <v>0</v>
      </c>
      <c r="C66" s="40"/>
      <c r="D66" s="9"/>
    </row>
    <row r="67" spans="1:3" ht="38.25">
      <c r="A67" s="43" t="s">
        <v>60</v>
      </c>
      <c r="B67" s="15">
        <v>0</v>
      </c>
      <c r="C67" s="40"/>
    </row>
    <row r="68" spans="1:3" ht="12.75">
      <c r="A68" s="43" t="s">
        <v>61</v>
      </c>
      <c r="B68" s="15">
        <v>0</v>
      </c>
      <c r="C68" s="40"/>
    </row>
    <row r="69" spans="1:3" ht="12.75">
      <c r="A69" s="43" t="s">
        <v>62</v>
      </c>
      <c r="B69" s="15">
        <v>0</v>
      </c>
      <c r="C69" s="40"/>
    </row>
    <row r="70" spans="1:3" ht="12.75">
      <c r="A70" s="43" t="s">
        <v>63</v>
      </c>
      <c r="B70" s="15">
        <v>0</v>
      </c>
      <c r="C70" s="40"/>
    </row>
    <row r="71" spans="1:3" ht="25.5">
      <c r="A71" s="6" t="s">
        <v>64</v>
      </c>
      <c r="B71" s="15">
        <v>0</v>
      </c>
      <c r="C71" s="40"/>
    </row>
    <row r="72" spans="1:3" ht="12.75">
      <c r="A72" s="6" t="s">
        <v>65</v>
      </c>
      <c r="B72" s="15">
        <v>0</v>
      </c>
      <c r="C72" s="40"/>
    </row>
    <row r="73" spans="1:3" ht="12.75">
      <c r="A73" s="6" t="s">
        <v>66</v>
      </c>
      <c r="B73" s="15">
        <v>0</v>
      </c>
      <c r="C73" s="40"/>
    </row>
    <row r="74" spans="1:4" ht="15">
      <c r="A74" s="6" t="s">
        <v>39</v>
      </c>
      <c r="B74" s="15">
        <f>B43</f>
        <v>0</v>
      </c>
      <c r="C74" s="40"/>
      <c r="D74" s="9"/>
    </row>
    <row r="75" spans="1:2" ht="12.75">
      <c r="A75" s="38" t="s">
        <v>67</v>
      </c>
      <c r="B75" s="44">
        <f>SUM(B56:B74)</f>
        <v>0</v>
      </c>
    </row>
    <row r="77" spans="1:2" ht="25.5">
      <c r="A77" s="45" t="s">
        <v>68</v>
      </c>
      <c r="B77" s="46" t="e">
        <f>SUM(B56:B66)/((B21+B23+B36+B37+B41+B26+B27+B40))</f>
        <v>#DIV/0!</v>
      </c>
    </row>
    <row r="78" spans="1:2" ht="12.75">
      <c r="A78" s="45" t="s">
        <v>69</v>
      </c>
      <c r="B78" s="46" t="e">
        <f>B57/((B21+B23+B36+B37+B41+B26+B27+B40))</f>
        <v>#DIV/0!</v>
      </c>
    </row>
    <row r="80" spans="1:2" ht="12.75">
      <c r="A80" s="47" t="s">
        <v>70</v>
      </c>
      <c r="B80" s="48" t="s">
        <v>2</v>
      </c>
    </row>
    <row r="81" spans="1:4" ht="12.75">
      <c r="A81" s="6" t="s">
        <v>71</v>
      </c>
      <c r="B81" s="49">
        <f>B46</f>
        <v>0</v>
      </c>
      <c r="D81" s="50"/>
    </row>
    <row r="82" spans="1:2" ht="12.75">
      <c r="A82" s="6" t="s">
        <v>72</v>
      </c>
      <c r="B82" s="49">
        <f>B53+B75</f>
        <v>0</v>
      </c>
    </row>
    <row r="83" spans="1:2" ht="12.75">
      <c r="A83" s="47" t="s">
        <v>73</v>
      </c>
      <c r="B83" s="51">
        <f>B81-B82</f>
        <v>0</v>
      </c>
    </row>
    <row r="85" spans="1:2" ht="12.75">
      <c r="A85" s="52" t="s">
        <v>74</v>
      </c>
      <c r="B85" s="23" t="s">
        <v>2</v>
      </c>
    </row>
    <row r="86" spans="1:3" ht="12.75">
      <c r="A86" s="24" t="s">
        <v>75</v>
      </c>
      <c r="B86" s="53">
        <v>0</v>
      </c>
      <c r="C86" s="54"/>
    </row>
    <row r="87" spans="1:2" ht="12.75">
      <c r="A87" s="24" t="s">
        <v>76</v>
      </c>
      <c r="B87" s="53">
        <v>0</v>
      </c>
    </row>
    <row r="88" spans="1:2" ht="12.75">
      <c r="A88" s="24" t="s">
        <v>77</v>
      </c>
      <c r="B88" s="53">
        <v>0</v>
      </c>
    </row>
    <row r="90" ht="12.75">
      <c r="A90" s="55" t="s">
        <v>78</v>
      </c>
    </row>
  </sheetData>
  <sheetProtection password="DE17" sheet="1" objects="1" scenarios="1"/>
  <mergeCells count="1">
    <mergeCell ref="A1:B1"/>
  </mergeCells>
  <hyperlinks>
    <hyperlink ref="A90" r:id="rId1" display="    www.carmignaniconsulenza.com    "/>
  </hyperlinks>
  <printOptions/>
  <pageMargins left="0.25" right="0.25"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B4" sqref="B4"/>
    </sheetView>
  </sheetViews>
  <sheetFormatPr defaultColWidth="8.7109375" defaultRowHeight="12.75"/>
  <cols>
    <col min="1" max="1" width="62.57421875" style="56" customWidth="1"/>
    <col min="2" max="2" width="19.57421875" style="56" customWidth="1"/>
    <col min="3" max="3" width="8.7109375" style="56" customWidth="1"/>
    <col min="4" max="4" width="11.140625" style="56" customWidth="1"/>
    <col min="5" max="5" width="12.00390625" style="56" customWidth="1"/>
    <col min="6" max="16384" width="8.7109375" style="56" customWidth="1"/>
  </cols>
  <sheetData>
    <row r="1" spans="1:2" ht="12.75" customHeight="1">
      <c r="A1" s="77" t="s">
        <v>79</v>
      </c>
      <c r="B1" s="77"/>
    </row>
    <row r="2" spans="1:2" ht="15">
      <c r="A2" s="57" t="s">
        <v>80</v>
      </c>
      <c r="B2" s="58">
        <v>124622</v>
      </c>
    </row>
    <row r="3" spans="1:2" ht="15">
      <c r="A3" s="59" t="s">
        <v>81</v>
      </c>
      <c r="B3" s="58">
        <v>43200</v>
      </c>
    </row>
    <row r="4" spans="1:2" ht="15">
      <c r="A4" s="57" t="s">
        <v>82</v>
      </c>
      <c r="B4" s="58"/>
    </row>
    <row r="5" spans="1:2" ht="15">
      <c r="A5" s="57" t="s">
        <v>83</v>
      </c>
      <c r="B5" s="58">
        <v>0</v>
      </c>
    </row>
    <row r="6" spans="1:2" ht="15">
      <c r="A6" s="57" t="s">
        <v>84</v>
      </c>
      <c r="B6" s="58">
        <v>0</v>
      </c>
    </row>
    <row r="7" spans="1:2" ht="15">
      <c r="A7" s="57" t="s">
        <v>85</v>
      </c>
      <c r="B7" s="58">
        <v>13561</v>
      </c>
    </row>
    <row r="8" spans="1:2" ht="15">
      <c r="A8" s="57" t="s">
        <v>86</v>
      </c>
      <c r="B8" s="58">
        <v>0</v>
      </c>
    </row>
    <row r="9" spans="1:2" ht="15">
      <c r="A9" s="60" t="s">
        <v>87</v>
      </c>
      <c r="B9" s="61">
        <f>SUM(B2:B8)</f>
        <v>181383</v>
      </c>
    </row>
    <row r="10" ht="12.75">
      <c r="B10" s="62"/>
    </row>
    <row r="11" spans="1:2" ht="12.75" customHeight="1">
      <c r="A11" s="77" t="s">
        <v>88</v>
      </c>
      <c r="B11" s="77"/>
    </row>
    <row r="12" spans="1:2" ht="12.75">
      <c r="A12" s="63" t="s">
        <v>89</v>
      </c>
      <c r="B12" s="64">
        <v>23</v>
      </c>
    </row>
    <row r="13" spans="1:2" ht="12.75">
      <c r="A13" s="63" t="s">
        <v>90</v>
      </c>
      <c r="B13" s="64">
        <v>20</v>
      </c>
    </row>
    <row r="14" spans="1:2" ht="12.75">
      <c r="A14" s="63" t="s">
        <v>91</v>
      </c>
      <c r="B14" s="65">
        <f>B13-B12</f>
        <v>-3</v>
      </c>
    </row>
    <row r="15" spans="1:2" ht="15">
      <c r="A15" s="63" t="s">
        <v>92</v>
      </c>
      <c r="B15" s="66">
        <f>IF(B12=0,0,B9/B12)</f>
        <v>7886.217391304348</v>
      </c>
    </row>
    <row r="16" spans="1:2" ht="15">
      <c r="A16" s="67" t="s">
        <v>93</v>
      </c>
      <c r="B16" s="66">
        <f>B15*B14</f>
        <v>-23658.652173913044</v>
      </c>
    </row>
    <row r="17" spans="1:2" ht="15">
      <c r="A17" s="68" t="s">
        <v>94</v>
      </c>
      <c r="B17" s="69">
        <f>B9+B16</f>
        <v>157724.34782608695</v>
      </c>
    </row>
    <row r="18" spans="1:2" ht="15">
      <c r="A18" s="57" t="s">
        <v>95</v>
      </c>
      <c r="B18" s="66">
        <f>'Fondo 2020'!B32</f>
        <v>0</v>
      </c>
    </row>
    <row r="19" spans="1:5" ht="15">
      <c r="A19" s="59" t="s">
        <v>81</v>
      </c>
      <c r="B19" s="58">
        <v>43200</v>
      </c>
      <c r="E19" s="70"/>
    </row>
    <row r="20" spans="1:2" ht="15">
      <c r="A20" s="57" t="s">
        <v>82</v>
      </c>
      <c r="B20" s="58">
        <v>0</v>
      </c>
    </row>
    <row r="21" spans="1:2" ht="15">
      <c r="A21" s="57" t="s">
        <v>83</v>
      </c>
      <c r="B21" s="58">
        <v>0</v>
      </c>
    </row>
    <row r="22" spans="1:2" ht="15">
      <c r="A22" s="57" t="s">
        <v>84</v>
      </c>
      <c r="B22" s="58">
        <v>0</v>
      </c>
    </row>
    <row r="23" spans="1:2" ht="15">
      <c r="A23" s="57" t="s">
        <v>85</v>
      </c>
      <c r="B23" s="58">
        <v>13561</v>
      </c>
    </row>
    <row r="24" spans="1:2" ht="15">
      <c r="A24" s="57" t="s">
        <v>86</v>
      </c>
      <c r="B24" s="58">
        <v>124622</v>
      </c>
    </row>
    <row r="25" spans="1:2" ht="15">
      <c r="A25" s="60" t="s">
        <v>96</v>
      </c>
      <c r="B25" s="69">
        <f>SUM(B18:B24)</f>
        <v>181383</v>
      </c>
    </row>
    <row r="26" spans="1:2" ht="15">
      <c r="A26" s="60" t="s">
        <v>97</v>
      </c>
      <c r="B26" s="71">
        <v>181383</v>
      </c>
    </row>
    <row r="27" spans="1:2" ht="15">
      <c r="A27" s="67" t="s">
        <v>98</v>
      </c>
      <c r="B27" s="66">
        <f>IF(B25&gt;B17,-B25+B26,B17-B25)</f>
        <v>0</v>
      </c>
    </row>
    <row r="28" spans="1:2" ht="15">
      <c r="A28" s="72" t="s">
        <v>99</v>
      </c>
      <c r="B28" s="73">
        <f>B25+B27</f>
        <v>181383</v>
      </c>
    </row>
  </sheetData>
  <sheetProtection password="DE17" sheet="1" objects="1" scenarios="1"/>
  <mergeCells count="2">
    <mergeCell ref="A1:B1"/>
    <mergeCell ref="A11:B11"/>
  </mergeCells>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5:C36"/>
  <sheetViews>
    <sheetView zoomScalePageLayoutView="0" workbookViewId="0" topLeftCell="A7">
      <selection activeCell="C34" sqref="C34"/>
    </sheetView>
  </sheetViews>
  <sheetFormatPr defaultColWidth="9.140625" defaultRowHeight="12.75"/>
  <cols>
    <col min="2" max="2" width="65.7109375" style="0" bestFit="1" customWidth="1"/>
    <col min="3" max="3" width="13.00390625" style="0" bestFit="1" customWidth="1"/>
  </cols>
  <sheetData>
    <row r="5" ht="12.75">
      <c r="C5" s="74" t="s">
        <v>100</v>
      </c>
    </row>
    <row r="7" spans="2:3" ht="12.75">
      <c r="B7" s="77" t="s">
        <v>79</v>
      </c>
      <c r="C7" s="77"/>
    </row>
    <row r="8" spans="2:3" ht="15">
      <c r="B8" s="57" t="s">
        <v>80</v>
      </c>
      <c r="C8" s="58">
        <v>124622</v>
      </c>
    </row>
    <row r="9" spans="2:3" ht="15">
      <c r="B9" s="59" t="s">
        <v>81</v>
      </c>
      <c r="C9" s="58">
        <v>43200</v>
      </c>
    </row>
    <row r="10" spans="2:3" ht="15">
      <c r="B10" s="57" t="s">
        <v>82</v>
      </c>
      <c r="C10" s="58">
        <v>22200</v>
      </c>
    </row>
    <row r="11" spans="2:3" ht="15">
      <c r="B11" s="57" t="s">
        <v>83</v>
      </c>
      <c r="C11" s="58">
        <v>0</v>
      </c>
    </row>
    <row r="12" spans="2:3" ht="15">
      <c r="B12" s="57" t="s">
        <v>84</v>
      </c>
      <c r="C12" s="58">
        <v>0</v>
      </c>
    </row>
    <row r="13" spans="2:3" ht="15">
      <c r="B13" s="57" t="s">
        <v>85</v>
      </c>
      <c r="C13" s="58">
        <v>13561</v>
      </c>
    </row>
    <row r="14" spans="2:3" ht="15">
      <c r="B14" s="57" t="s">
        <v>86</v>
      </c>
      <c r="C14" s="58">
        <v>0</v>
      </c>
    </row>
    <row r="15" spans="2:3" ht="15">
      <c r="B15" s="60" t="s">
        <v>87</v>
      </c>
      <c r="C15" s="61">
        <f>SUM(C8:C14)</f>
        <v>203583</v>
      </c>
    </row>
    <row r="16" spans="2:3" ht="12.75">
      <c r="B16" s="56"/>
      <c r="C16" s="62"/>
    </row>
    <row r="17" spans="2:3" ht="12.75">
      <c r="B17" s="77" t="s">
        <v>88</v>
      </c>
      <c r="C17" s="77"/>
    </row>
    <row r="18" spans="2:3" ht="12.75">
      <c r="B18" s="63" t="s">
        <v>89</v>
      </c>
      <c r="C18" s="64">
        <v>23</v>
      </c>
    </row>
    <row r="19" spans="2:3" ht="12.75">
      <c r="B19" s="63" t="s">
        <v>90</v>
      </c>
      <c r="C19" s="64">
        <v>20</v>
      </c>
    </row>
    <row r="20" spans="2:3" ht="12.75">
      <c r="B20" s="63" t="s">
        <v>91</v>
      </c>
      <c r="C20" s="65">
        <f>C19-C18</f>
        <v>-3</v>
      </c>
    </row>
    <row r="21" spans="2:3" ht="15">
      <c r="B21" s="63" t="s">
        <v>92</v>
      </c>
      <c r="C21" s="66">
        <f>IF(C18=0,0,C15/C18)</f>
        <v>8851.434782608696</v>
      </c>
    </row>
    <row r="22" spans="2:3" ht="15">
      <c r="B22" s="67" t="s">
        <v>93</v>
      </c>
      <c r="C22" s="66">
        <f>C21*C20</f>
        <v>-26554.304347826088</v>
      </c>
    </row>
    <row r="23" spans="2:3" ht="15">
      <c r="B23" s="68" t="s">
        <v>94</v>
      </c>
      <c r="C23" s="69">
        <f>C15+C22</f>
        <v>177028.69565217392</v>
      </c>
    </row>
    <row r="24" spans="2:3" ht="15">
      <c r="B24" s="57" t="s">
        <v>101</v>
      </c>
      <c r="C24" s="66">
        <v>124622</v>
      </c>
    </row>
    <row r="25" spans="2:3" ht="15">
      <c r="B25" s="59" t="s">
        <v>81</v>
      </c>
      <c r="C25" s="58">
        <v>43200</v>
      </c>
    </row>
    <row r="26" spans="2:3" ht="15">
      <c r="B26" s="57" t="s">
        <v>82</v>
      </c>
      <c r="C26" s="58">
        <v>22200</v>
      </c>
    </row>
    <row r="27" spans="2:3" ht="15">
      <c r="B27" s="57" t="s">
        <v>83</v>
      </c>
      <c r="C27" s="58">
        <v>0</v>
      </c>
    </row>
    <row r="28" spans="2:3" ht="15">
      <c r="B28" s="57" t="s">
        <v>84</v>
      </c>
      <c r="C28" s="58">
        <v>0</v>
      </c>
    </row>
    <row r="29" spans="2:3" ht="15">
      <c r="B29" s="57" t="s">
        <v>85</v>
      </c>
      <c r="C29" s="58">
        <v>13561</v>
      </c>
    </row>
    <row r="30" spans="2:3" ht="15">
      <c r="B30" s="57" t="s">
        <v>86</v>
      </c>
      <c r="C30" s="58"/>
    </row>
    <row r="31" spans="2:3" ht="15">
      <c r="B31" s="60" t="s">
        <v>96</v>
      </c>
      <c r="C31" s="69">
        <f>SUM(C24:C30)</f>
        <v>203583</v>
      </c>
    </row>
    <row r="32" spans="2:3" ht="15">
      <c r="B32" s="60" t="s">
        <v>97</v>
      </c>
      <c r="C32" s="71">
        <v>181383</v>
      </c>
    </row>
    <row r="33" spans="2:3" ht="15">
      <c r="B33" s="67" t="s">
        <v>98</v>
      </c>
      <c r="C33" s="66">
        <f>IF(C31&gt;C23,-C31+C32,C23-C31)</f>
        <v>-22200</v>
      </c>
    </row>
    <row r="34" spans="2:3" ht="15">
      <c r="B34" s="72" t="s">
        <v>99</v>
      </c>
      <c r="C34" s="73">
        <f>C31+C33</f>
        <v>181383</v>
      </c>
    </row>
    <row r="36" ht="25.5">
      <c r="B36" s="75" t="s">
        <v>102</v>
      </c>
    </row>
  </sheetData>
  <sheetProtection/>
  <mergeCells count="2">
    <mergeCell ref="B7:C7"/>
    <mergeCell ref="B17:C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2021-06-29T10:37:22Z</cp:lastPrinted>
  <dcterms:created xsi:type="dcterms:W3CDTF">2022-09-02T08:09:41Z</dcterms:created>
  <dcterms:modified xsi:type="dcterms:W3CDTF">2022-09-02T09:18:37Z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